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3860" windowHeight="26280" tabRatio="556" activeTab="0"/>
  </bookViews>
  <sheets>
    <sheet name="Tab26" sheetId="1" r:id="rId1"/>
  </sheets>
  <externalReferences>
    <externalReference r:id="rId4"/>
  </externalReferences>
  <definedNames>
    <definedName name="_xlnm.Print_Area" localSheetId="0">'Tab26'!$A$1:$J$39</definedName>
  </definedNames>
  <calcPr fullCalcOnLoad="1"/>
</workbook>
</file>

<file path=xl/sharedStrings.xml><?xml version="1.0" encoding="utf-8"?>
<sst xmlns="http://schemas.openxmlformats.org/spreadsheetml/2006/main" count="55" uniqueCount="46">
  <si>
    <t>Projets suprarégionaux</t>
  </si>
  <si>
    <t>Projets spéciaux</t>
  </si>
  <si>
    <t xml:space="preserve">Relations publiques </t>
  </si>
  <si>
    <t>Fromage</t>
  </si>
  <si>
    <t>Produits bio</t>
  </si>
  <si>
    <t>Génétique bovine</t>
  </si>
  <si>
    <t>Source : OFAG</t>
  </si>
  <si>
    <r>
      <t xml:space="preserve">1 </t>
    </r>
    <r>
      <rPr>
        <sz val="7"/>
        <rFont val="Calibri"/>
        <family val="0"/>
      </rPr>
      <t xml:space="preserve">Compte final encore ouvert dans certains cas  </t>
    </r>
  </si>
  <si>
    <r>
      <t xml:space="preserve">3 </t>
    </r>
    <r>
      <rPr>
        <sz val="7"/>
        <rFont val="Calibri"/>
        <family val="0"/>
      </rPr>
      <t>état juillet 2015</t>
    </r>
  </si>
  <si>
    <t>Mesures concernant plusieurs SPM (bio, PI, AOP / IGP)</t>
  </si>
  <si>
    <r>
      <t xml:space="preserve">2 </t>
    </r>
    <r>
      <rPr>
        <sz val="7"/>
        <rFont val="Calibri"/>
        <family val="0"/>
      </rPr>
      <t>Jusqu’en 2013 à titre de projets pilotes</t>
    </r>
  </si>
  <si>
    <t xml:space="preserve">Rechnung 2006 </t>
  </si>
  <si>
    <t xml:space="preserve">Rechnung 2007 </t>
  </si>
  <si>
    <t>Verfügt 2015</t>
  </si>
  <si>
    <t>Fr.</t>
  </si>
  <si>
    <t>Total</t>
  </si>
  <si>
    <t>Budget 2008</t>
  </si>
  <si>
    <t>Rechnung 2008</t>
  </si>
  <si>
    <t>Budget 2009</t>
  </si>
  <si>
    <t>-</t>
  </si>
  <si>
    <t>Dépenses Promotion de la qualité et des ventes</t>
  </si>
  <si>
    <t>Secteurs / domaine de produit-marché</t>
  </si>
  <si>
    <t>Comptes 2013</t>
  </si>
  <si>
    <r>
      <t>Comptes 2014</t>
    </r>
    <r>
      <rPr>
        <b/>
        <vertAlign val="superscript"/>
        <sz val="8"/>
        <rFont val="Calibri"/>
        <family val="0"/>
      </rPr>
      <t>1</t>
    </r>
  </si>
  <si>
    <t>Décision 2015</t>
  </si>
  <si>
    <t>Production laitière</t>
  </si>
  <si>
    <t>Fromage Suisse / Etranger</t>
  </si>
  <si>
    <t xml:space="preserve">Lait et beurre  </t>
  </si>
  <si>
    <t>Production animale</t>
  </si>
  <si>
    <t>Viande</t>
  </si>
  <si>
    <t>Œufs</t>
  </si>
  <si>
    <t>Animaux sur pied</t>
  </si>
  <si>
    <t>Miel</t>
  </si>
  <si>
    <t>Production végétale</t>
  </si>
  <si>
    <t xml:space="preserve">Légumes  </t>
  </si>
  <si>
    <t>Fruits</t>
  </si>
  <si>
    <t>Céréales</t>
  </si>
  <si>
    <t>Pommes de  terre</t>
  </si>
  <si>
    <t>Oléagineux</t>
  </si>
  <si>
    <t>Plantes ornementales</t>
  </si>
  <si>
    <t xml:space="preserve">Champignons </t>
  </si>
  <si>
    <t xml:space="preserve">Vin  </t>
  </si>
  <si>
    <t>Agritourisme</t>
  </si>
  <si>
    <t>Mesures communes</t>
  </si>
  <si>
    <r>
      <t>Promotion de la qualité et de la durabilité</t>
    </r>
    <r>
      <rPr>
        <b/>
        <vertAlign val="superscript"/>
        <sz val="8"/>
        <rFont val="Calibri"/>
        <family val="0"/>
      </rPr>
      <t>3</t>
    </r>
  </si>
  <si>
    <r>
      <t>Initiative d’exportation</t>
    </r>
    <r>
      <rPr>
        <b/>
        <vertAlign val="superscript"/>
        <sz val="8"/>
        <rFont val="Calibri"/>
        <family val="0"/>
      </rPr>
      <t>2</t>
    </r>
  </si>
</sst>
</file>

<file path=xl/styles.xml><?xml version="1.0" encoding="utf-8"?>
<styleSheet xmlns="http://schemas.openxmlformats.org/spreadsheetml/2006/main">
  <numFmts count="66">
    <numFmt numFmtId="5" formatCode="&quot;CHF&quot;#,##0;\-&quot;CHF&quot;#,##0"/>
    <numFmt numFmtId="6" formatCode="&quot;CHF&quot;#,##0;[Red]\-&quot;CHF&quot;#,##0"/>
    <numFmt numFmtId="7" formatCode="&quot;CHF&quot;#,##0.00;\-&quot;CHF&quot;#,##0.00"/>
    <numFmt numFmtId="8" formatCode="&quot;CHF&quot;#,##0.00;[Red]\-&quot;CHF&quot;#,##0.00"/>
    <numFmt numFmtId="42" formatCode="_-&quot;CHF&quot;* #,##0_-;\-&quot;CHF&quot;* #,##0_-;_-&quot;CHF&quot;* &quot;-&quot;_-;_-@_-"/>
    <numFmt numFmtId="41" formatCode="_-* #,##0_-;\-* #,##0_-;_-* &quot;-&quot;_-;_-@_-"/>
    <numFmt numFmtId="44" formatCode="_-&quot;CHF&quot;* #,##0.00_-;\-&quot;CHF&quot;* #,##0.00_-;_-&quot;CHF&quot;* &quot;-&quot;??_-;_-@_-"/>
    <numFmt numFmtId="43" formatCode="_-* #,##0.00_-;\-* #,##0.00_-;_-* &quot;-&quot;??_-;_-@_-"/>
    <numFmt numFmtId="164" formatCode="_-&quot;CHF&quot;* #,##0_-;\-&quot;CHF&quot;* #,##0_-;_-&quot;CHF&quot;* &quot;-&quot;_-;_-@_-"/>
    <numFmt numFmtId="165" formatCode="_-* #,##0_-;\-* #,##0_-;_-* &quot;-&quot;_-;_-@_-"/>
    <numFmt numFmtId="166" formatCode="_-&quot;CHF&quot;* #,##0.00_-;\-&quot;CHF&quot;* #,##0.00_-;_-&quot;CHF&quot;* &quot;-&quot;??_-;_-@_-"/>
    <numFmt numFmtId="167" formatCode="_-* #,##0.00_-;\-* #,##0.00_-;_-* &quot;-&quot;??_-;_-@_-"/>
    <numFmt numFmtId="168" formatCode="&quot;Fr.&quot;\ #,##0;&quot;Fr.&quot;\ \-#,##0"/>
    <numFmt numFmtId="169" formatCode="&quot;Fr.&quot;\ #,##0;[Red]&quot;Fr.&quot;\ \-#,##0"/>
    <numFmt numFmtId="170" formatCode="&quot;Fr.&quot;\ #,##0.00;&quot;Fr.&quot;\ \-#,##0.00"/>
    <numFmt numFmtId="171" formatCode="&quot;Fr.&quot;\ #,##0.00;[Red]&quot;Fr.&quot;\ \-#,##0.00"/>
    <numFmt numFmtId="172" formatCode="_ &quot;Fr.&quot;\ * #,##0_ ;_ &quot;Fr.&quot;\ * \-#,##0_ ;_ &quot;Fr.&quot;\ * &quot;-&quot;_ ;_ @_ "/>
    <numFmt numFmtId="173" formatCode="_ * #,##0_ ;_ * \-#,##0_ ;_ * &quot;-&quot;_ ;_ @_ "/>
    <numFmt numFmtId="174" formatCode="_ &quot;Fr.&quot;\ * #,##0.00_ ;_ &quot;Fr.&quot;\ * \-#,##0.00_ ;_ &quot;Fr.&quot;\ * &quot;-&quot;??_ ;_ @_ "/>
    <numFmt numFmtId="175" formatCode="_ * #,##0.00_ ;_ * \-#,##0.00_ ;_ * &quot;-&quot;??_ ;_ @_ "/>
    <numFmt numFmtId="176" formatCode="&quot;SFr.&quot;\ #,##0;&quot;SFr.&quot;\ \-#,##0"/>
    <numFmt numFmtId="177" formatCode="&quot;SFr.&quot;\ #,##0;[Red]&quot;SFr.&quot;\ \-#,##0"/>
    <numFmt numFmtId="178" formatCode="&quot;SFr.&quot;\ #,##0.00;&quot;SFr.&quot;\ \-#,##0.00"/>
    <numFmt numFmtId="179" formatCode="&quot;SFr.&quot;\ #,##0.00;[Red]&quot;SFr.&quot;\ \-#,##0.00"/>
    <numFmt numFmtId="180" formatCode="_ &quot;SFr.&quot;\ * #,##0_ ;_ &quot;SFr.&quot;\ * \-#,##0_ ;_ &quot;SFr.&quot;\ * &quot;-&quot;_ ;_ @_ "/>
    <numFmt numFmtId="181" formatCode="_ &quot;SFr.&quot;\ * #,##0.00_ ;_ &quot;SFr.&quot;\ * \-#,##0.00_ ;_ &quot;SFr.&quot;\ * &quot;-&quot;??_ ;_ @_ 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&quot;CHF&quot;\ * #,##0.00_ ;_ &quot;CHF&quot;\ * \-#,##0.00_ ;_ &quot;CHF&quot;\ * &quot;-&quot;??_ ;_ @_ "/>
    <numFmt numFmtId="188" formatCode="&quot;SFr.&quot;#,##0;&quot;SFr.&quot;\-#,##0"/>
    <numFmt numFmtId="189" formatCode="&quot;SFr.&quot;#,##0;[Red]&quot;SFr.&quot;\-#,##0"/>
    <numFmt numFmtId="190" formatCode="&quot;SFr.&quot;#,##0.00;&quot;SFr.&quot;\-#,##0.00"/>
    <numFmt numFmtId="191" formatCode="&quot;SFr.&quot;#,##0.00;[Red]&quot;SFr.&quot;\-#,##0.00"/>
    <numFmt numFmtId="192" formatCode="_ &quot;SFr.&quot;* #,##0_ ;_ &quot;SFr.&quot;* \-#,##0_ ;_ &quot;SFr.&quot;* &quot;-&quot;_ ;_ @_ "/>
    <numFmt numFmtId="193" formatCode="_ &quot;SFr.&quot;* #,##0.00_ ;_ &quot;SFr.&quot;* \-#,##0.00_ ;_ &quot;SFr.&quot;* &quot;-&quot;??_ ;_ @_ "/>
    <numFmt numFmtId="194" formatCode="#\ ###\ ###\ ##0"/>
    <numFmt numFmtId="195" formatCode="0.0"/>
    <numFmt numFmtId="196" formatCode="#\ ###\ ##0"/>
    <numFmt numFmtId="197" formatCode="0.000"/>
    <numFmt numFmtId="198" formatCode="0.0000"/>
    <numFmt numFmtId="199" formatCode="_ * #,##0.0_ ;_ * \-#,##0.0_ ;_ * &quot;-&quot;??_ ;_ @_ "/>
    <numFmt numFmtId="200" formatCode="_ * #,##0_ ;_ * \-#,##0_ ;_ * &quot;-&quot;??_ ;_ @_ "/>
    <numFmt numFmtId="201" formatCode="0.0000000"/>
    <numFmt numFmtId="202" formatCode="0.000000"/>
    <numFmt numFmtId="203" formatCode="0.00000"/>
    <numFmt numFmtId="204" formatCode="_ * #,##0;_ * \-#,##0;_ * &quot;-&quot;;_ @"/>
    <numFmt numFmtId="205" formatCode="##\ ###\ ##0"/>
    <numFmt numFmtId="206" formatCode="#\ ##0"/>
    <numFmt numFmtId="207" formatCode="[$-807]dddd\,\ d\.\ mmmm\ yyyy"/>
    <numFmt numFmtId="208" formatCode="#,##0_ ;\-#,##0\ "/>
    <numFmt numFmtId="209" formatCode="#,##0.000"/>
    <numFmt numFmtId="210" formatCode="#,##0.0"/>
    <numFmt numFmtId="211" formatCode="0.0%"/>
    <numFmt numFmtId="212" formatCode="&quot;Vrai&quot;;&quot;Vrai&quot;;&quot;Faux&quot;"/>
    <numFmt numFmtId="213" formatCode="&quot;Actif&quot;;&quot;Actif&quot;;&quot;Inactif&quot;"/>
    <numFmt numFmtId="214" formatCode="[$€-2]\ #,##0.00_);[Red]\([$€-2]\ #,##0.00\)"/>
    <numFmt numFmtId="215" formatCode="[$-100C]dddd\ d\ mmmm\ yyyy"/>
    <numFmt numFmtId="216" formatCode="&quot;Ja&quot;;&quot;Ja&quot;;&quot;Nein&quot;"/>
    <numFmt numFmtId="217" formatCode="&quot;Wahr&quot;;&quot;Wahr&quot;;&quot;Falsch&quot;"/>
    <numFmt numFmtId="218" formatCode="&quot;Ein&quot;;&quot;Ein&quot;;&quot;Aus&quot;"/>
    <numFmt numFmtId="219" formatCode="_ * #,##0.000_ ;_ * \-#,##0.000_ ;_ * &quot;-&quot;??_ ;_ @_ "/>
    <numFmt numFmtId="220" formatCode="dd/mm/yyyy;@"/>
    <numFmt numFmtId="221" formatCode="###\ ###\ ##0"/>
  </numFmts>
  <fonts count="3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b/>
      <sz val="8"/>
      <name val="Calibri"/>
      <family val="0"/>
    </font>
    <font>
      <b/>
      <vertAlign val="superscript"/>
      <sz val="8"/>
      <name val="Calibri"/>
      <family val="0"/>
    </font>
    <font>
      <sz val="8"/>
      <name val="Calibri"/>
      <family val="0"/>
    </font>
    <font>
      <b/>
      <sz val="9.5"/>
      <name val="Calibri"/>
      <family val="0"/>
    </font>
    <font>
      <vertAlign val="superscript"/>
      <sz val="7"/>
      <name val="Calibri"/>
      <family val="0"/>
    </font>
    <font>
      <sz val="7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right"/>
    </xf>
    <xf numFmtId="196" fontId="3" fillId="0" borderId="10" xfId="0" applyNumberFormat="1" applyFont="1" applyFill="1" applyBorder="1" applyAlignment="1">
      <alignment horizontal="right"/>
    </xf>
    <xf numFmtId="196" fontId="2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6" fontId="2" fillId="0" borderId="11" xfId="0" applyNumberFormat="1" applyFont="1" applyFill="1" applyBorder="1" applyAlignment="1">
      <alignment horizontal="right"/>
    </xf>
    <xf numFmtId="196" fontId="23" fillId="0" borderId="10" xfId="0" applyNumberFormat="1" applyFont="1" applyFill="1" applyBorder="1" applyAlignment="1">
      <alignment horizontal="right"/>
    </xf>
    <xf numFmtId="0" fontId="21" fillId="0" borderId="0" xfId="0" applyFont="1" applyFill="1" applyAlignment="1">
      <alignment/>
    </xf>
    <xf numFmtId="196" fontId="2" fillId="24" borderId="11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96" fontId="3" fillId="0" borderId="11" xfId="0" applyNumberFormat="1" applyFont="1" applyFill="1" applyBorder="1" applyAlignment="1">
      <alignment horizontal="right"/>
    </xf>
    <xf numFmtId="196" fontId="23" fillId="0" borderId="11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96" fontId="3" fillId="0" borderId="12" xfId="0" applyNumberFormat="1" applyFont="1" applyFill="1" applyBorder="1" applyAlignment="1">
      <alignment horizontal="right"/>
    </xf>
    <xf numFmtId="196" fontId="3" fillId="0" borderId="13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vertical="center"/>
    </xf>
    <xf numFmtId="196" fontId="26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 wrapText="1"/>
    </xf>
    <xf numFmtId="0" fontId="24" fillId="25" borderId="14" xfId="0" applyFont="1" applyFill="1" applyBorder="1" applyAlignment="1">
      <alignment vertical="center"/>
    </xf>
    <xf numFmtId="0" fontId="24" fillId="25" borderId="14" xfId="0" applyFont="1" applyFill="1" applyBorder="1" applyAlignment="1">
      <alignment horizontal="right" vertical="center"/>
    </xf>
    <xf numFmtId="0" fontId="26" fillId="26" borderId="0" xfId="0" applyFont="1" applyFill="1" applyBorder="1" applyAlignment="1">
      <alignment vertical="center"/>
    </xf>
    <xf numFmtId="196" fontId="26" fillId="26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4" fillId="25" borderId="15" xfId="0" applyFont="1" applyFill="1" applyBorder="1" applyAlignment="1">
      <alignment vertical="center"/>
    </xf>
    <xf numFmtId="0" fontId="24" fillId="25" borderId="15" xfId="0" applyFont="1" applyFill="1" applyBorder="1" applyAlignment="1">
      <alignment horizontal="right" vertical="center"/>
    </xf>
    <xf numFmtId="221" fontId="24" fillId="25" borderId="15" xfId="0" applyNumberFormat="1" applyFont="1" applyFill="1" applyBorder="1" applyAlignment="1">
      <alignment horizontal="right" vertical="center"/>
    </xf>
    <xf numFmtId="221" fontId="24" fillId="25" borderId="14" xfId="0" applyNumberFormat="1" applyFont="1" applyFill="1" applyBorder="1" applyAlignment="1">
      <alignment horizontal="right" vertical="center"/>
    </xf>
    <xf numFmtId="221" fontId="26" fillId="26" borderId="0" xfId="0" applyNumberFormat="1" applyFont="1" applyFill="1" applyBorder="1" applyAlignment="1">
      <alignment horizontal="right" vertical="center"/>
    </xf>
    <xf numFmtId="221" fontId="26" fillId="0" borderId="0" xfId="42" applyNumberFormat="1" applyFont="1" applyFill="1" applyBorder="1" applyAlignment="1">
      <alignment horizontal="right" vertical="center"/>
    </xf>
    <xf numFmtId="221" fontId="26" fillId="26" borderId="0" xfId="42" applyNumberFormat="1" applyFont="1" applyFill="1" applyBorder="1" applyAlignment="1">
      <alignment horizontal="right" vertical="center"/>
    </xf>
    <xf numFmtId="221" fontId="26" fillId="0" borderId="0" xfId="0" applyNumberFormat="1" applyFont="1" applyFill="1" applyBorder="1" applyAlignment="1">
      <alignment horizontal="right" vertical="center"/>
    </xf>
    <xf numFmtId="221" fontId="26" fillId="0" borderId="0" xfId="0" applyNumberFormat="1" applyFont="1" applyFill="1" applyBorder="1" applyAlignment="1">
      <alignment/>
    </xf>
    <xf numFmtId="221" fontId="0" fillId="0" borderId="0" xfId="0" applyNumberFormat="1" applyFill="1" applyAlignment="1">
      <alignment/>
    </xf>
    <xf numFmtId="221" fontId="0" fillId="0" borderId="0" xfId="0" applyNumberFormat="1" applyAlignment="1">
      <alignment/>
    </xf>
    <xf numFmtId="0" fontId="24" fillId="25" borderId="16" xfId="0" applyFont="1" applyFill="1" applyBorder="1" applyAlignment="1">
      <alignment vertical="center"/>
    </xf>
    <xf numFmtId="196" fontId="24" fillId="25" borderId="16" xfId="0" applyNumberFormat="1" applyFont="1" applyFill="1" applyBorder="1" applyAlignment="1">
      <alignment horizontal="right" vertical="center"/>
    </xf>
    <xf numFmtId="221" fontId="24" fillId="25" borderId="16" xfId="0" applyNumberFormat="1" applyFont="1" applyFill="1" applyBorder="1" applyAlignment="1">
      <alignment horizontal="right" vertical="center"/>
    </xf>
    <xf numFmtId="221" fontId="27" fillId="0" borderId="0" xfId="0" applyNumberFormat="1" applyFont="1" applyFill="1" applyBorder="1" applyAlignment="1">
      <alignment/>
    </xf>
    <xf numFmtId="221" fontId="27" fillId="0" borderId="0" xfId="0" applyNumberFormat="1" applyFont="1" applyBorder="1" applyAlignment="1">
      <alignment/>
    </xf>
    <xf numFmtId="0" fontId="24" fillId="26" borderId="0" xfId="0" applyFont="1" applyFill="1" applyBorder="1" applyAlignment="1">
      <alignment vertical="center"/>
    </xf>
    <xf numFmtId="3" fontId="24" fillId="26" borderId="0" xfId="0" applyNumberFormat="1" applyFont="1" applyFill="1" applyBorder="1" applyAlignment="1">
      <alignment vertical="center"/>
    </xf>
    <xf numFmtId="221" fontId="24" fillId="26" borderId="0" xfId="0" applyNumberFormat="1" applyFont="1" applyFill="1" applyBorder="1" applyAlignment="1">
      <alignment vertical="center"/>
    </xf>
    <xf numFmtId="196" fontId="24" fillId="26" borderId="0" xfId="0" applyNumberFormat="1" applyFont="1" applyFill="1" applyBorder="1" applyAlignment="1">
      <alignment horizontal="right" vertical="center"/>
    </xf>
    <xf numFmtId="221" fontId="24" fillId="26" borderId="0" xfId="42" applyNumberFormat="1" applyFont="1" applyFill="1" applyBorder="1" applyAlignment="1">
      <alignment horizontal="right" vertical="center"/>
    </xf>
    <xf numFmtId="221" fontId="24" fillId="26" borderId="0" xfId="0" applyNumberFormat="1" applyFont="1" applyFill="1" applyBorder="1" applyAlignment="1">
      <alignment horizontal="right" vertical="center"/>
    </xf>
  </cellXfs>
  <cellStyles count="5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Komma 2" xfId="48"/>
    <cellStyle name="Komma 2 2" xfId="49"/>
    <cellStyle name="Komma 3" xfId="50"/>
    <cellStyle name="Komma 4" xfId="51"/>
    <cellStyle name="Komma 5" xfId="52"/>
    <cellStyle name="Hyperlink" xfId="53"/>
    <cellStyle name="Neutral" xfId="54"/>
    <cellStyle name="Notiz" xfId="55"/>
    <cellStyle name="Percent" xfId="56"/>
    <cellStyle name="Prozent 2" xfId="57"/>
    <cellStyle name="Schlecht" xfId="58"/>
    <cellStyle name="Standard 2" xfId="59"/>
    <cellStyle name="Standard 2 2" xfId="60"/>
    <cellStyle name="Standard 2 3" xfId="61"/>
    <cellStyle name="Standard 3" xfId="62"/>
    <cellStyle name="Überschrift" xfId="63"/>
    <cellStyle name="Überschrift 1" xfId="64"/>
    <cellStyle name="Überschrift 2" xfId="65"/>
    <cellStyle name="Überschrift 3" xfId="66"/>
    <cellStyle name="Überschrift 4" xfId="67"/>
    <cellStyle name="Verknüpfte Zelle" xfId="68"/>
    <cellStyle name="Currency" xfId="69"/>
    <cellStyle name="Currency [0]" xfId="70"/>
    <cellStyle name="Warnender Text" xfId="71"/>
    <cellStyle name="Zelle überprüfen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80713~1\AppData\Local\Temp\fsc.client\dav\Kopie_von_Absatzf&#246;rderung_Budget&#252;bersicht_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htabelle Oktober 14"/>
      <sheetName val="Vorinformation Oktober 14"/>
      <sheetName val="Tabelle3"/>
    </sheetNames>
    <sheetDataSet>
      <sheetData sheetId="0">
        <row r="12">
          <cell r="R12">
            <v>740000</v>
          </cell>
        </row>
        <row r="13">
          <cell r="R13">
            <v>61000</v>
          </cell>
        </row>
        <row r="14">
          <cell r="R14">
            <v>15000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zoomScale="200" zoomScaleNormal="200" zoomScalePageLayoutView="0" workbookViewId="0" topLeftCell="A1">
      <pane ySplit="2" topLeftCell="BM3" activePane="bottomLeft" state="frozen"/>
      <selection pane="topLeft" activeCell="M35" sqref="M34:M35"/>
      <selection pane="bottomLeft" activeCell="L24" sqref="L24"/>
    </sheetView>
  </sheetViews>
  <sheetFormatPr defaultColWidth="11.421875" defaultRowHeight="12.75" outlineLevelCol="1"/>
  <cols>
    <col min="1" max="1" width="30.7109375" style="0" customWidth="1"/>
    <col min="2" max="2" width="16.7109375" style="0" hidden="1" customWidth="1" outlineLevel="1"/>
    <col min="3" max="3" width="18.140625" style="3" hidden="1" customWidth="1" outlineLevel="1"/>
    <col min="4" max="4" width="18.140625" style="3" hidden="1" customWidth="1"/>
    <col min="5" max="7" width="14.140625" style="50" customWidth="1"/>
    <col min="8" max="9" width="18.140625" style="3" hidden="1" customWidth="1" outlineLevel="1"/>
    <col min="10" max="10" width="17.8515625" style="0" hidden="1" customWidth="1" outlineLevel="1"/>
    <col min="11" max="11" width="11.421875" style="0" hidden="1" customWidth="1" outlineLevel="1"/>
    <col min="12" max="12" width="11.421875" style="0" customWidth="1" collapsed="1"/>
  </cols>
  <sheetData>
    <row r="1" spans="1:15" ht="12.75" customHeight="1">
      <c r="A1" s="54" t="s">
        <v>20</v>
      </c>
      <c r="B1" s="55"/>
      <c r="C1" s="55"/>
      <c r="D1" s="55"/>
      <c r="E1" s="55"/>
      <c r="F1" s="55"/>
      <c r="G1" s="55"/>
      <c r="H1" s="12"/>
      <c r="I1" s="12"/>
      <c r="J1" s="6"/>
      <c r="K1" s="6"/>
      <c r="L1" s="6"/>
      <c r="N1" s="7"/>
      <c r="O1" s="7"/>
    </row>
    <row r="2" spans="1:12" s="7" customFormat="1" ht="9.75" customHeight="1">
      <c r="A2" s="40" t="s">
        <v>21</v>
      </c>
      <c r="B2" s="41" t="s">
        <v>11</v>
      </c>
      <c r="C2" s="41" t="s">
        <v>12</v>
      </c>
      <c r="D2" s="41" t="s">
        <v>17</v>
      </c>
      <c r="E2" s="42" t="s">
        <v>22</v>
      </c>
      <c r="F2" s="42" t="s">
        <v>23</v>
      </c>
      <c r="G2" s="42" t="s">
        <v>24</v>
      </c>
      <c r="H2" s="8" t="s">
        <v>18</v>
      </c>
      <c r="I2" s="8" t="s">
        <v>16</v>
      </c>
      <c r="J2" s="26"/>
      <c r="K2" s="8" t="s">
        <v>13</v>
      </c>
      <c r="L2" s="27"/>
    </row>
    <row r="3" spans="1:12" s="7" customFormat="1" ht="9.75" customHeight="1">
      <c r="A3" s="34"/>
      <c r="B3" s="35" t="s">
        <v>14</v>
      </c>
      <c r="C3" s="35" t="s">
        <v>14</v>
      </c>
      <c r="D3" s="35" t="s">
        <v>14</v>
      </c>
      <c r="E3" s="43" t="s">
        <v>14</v>
      </c>
      <c r="F3" s="43" t="s">
        <v>14</v>
      </c>
      <c r="G3" s="43" t="s">
        <v>14</v>
      </c>
      <c r="H3" s="30"/>
      <c r="I3" s="30" t="s">
        <v>14</v>
      </c>
      <c r="J3" s="30" t="s">
        <v>14</v>
      </c>
      <c r="K3" s="27"/>
      <c r="L3" s="27"/>
    </row>
    <row r="4" spans="1:15" ht="9.75" customHeight="1">
      <c r="A4" s="56" t="s">
        <v>25</v>
      </c>
      <c r="B4" s="59">
        <f aca="true" t="shared" si="0" ref="B4:K4">SUM(B5:B6)</f>
        <v>29450196</v>
      </c>
      <c r="C4" s="59">
        <f t="shared" si="0"/>
        <v>29628840</v>
      </c>
      <c r="D4" s="59">
        <f t="shared" si="0"/>
        <v>28875919</v>
      </c>
      <c r="E4" s="61">
        <f t="shared" si="0"/>
        <v>28250000</v>
      </c>
      <c r="F4" s="61">
        <f t="shared" si="0"/>
        <v>28400000</v>
      </c>
      <c r="G4" s="61">
        <f t="shared" si="0"/>
        <v>27600000</v>
      </c>
      <c r="H4" s="28">
        <f t="shared" si="0"/>
        <v>28900000</v>
      </c>
      <c r="I4" s="29">
        <f t="shared" si="0"/>
        <v>28875919</v>
      </c>
      <c r="J4" s="29">
        <f t="shared" si="0"/>
        <v>0</v>
      </c>
      <c r="K4" s="29">
        <f t="shared" si="0"/>
        <v>27600000</v>
      </c>
      <c r="L4" s="6"/>
      <c r="N4" s="7"/>
      <c r="O4" s="7"/>
    </row>
    <row r="5" spans="1:15" ht="9.75" customHeight="1">
      <c r="A5" s="31" t="s">
        <v>26</v>
      </c>
      <c r="B5" s="32">
        <v>20350547</v>
      </c>
      <c r="C5" s="32">
        <v>22528040</v>
      </c>
      <c r="D5" s="32">
        <v>21000000</v>
      </c>
      <c r="E5" s="45">
        <v>21000000</v>
      </c>
      <c r="F5" s="47">
        <v>21000000</v>
      </c>
      <c r="G5" s="47">
        <v>20500000</v>
      </c>
      <c r="H5" s="23">
        <v>21000000</v>
      </c>
      <c r="I5" s="16">
        <v>21000000</v>
      </c>
      <c r="J5" s="17"/>
      <c r="K5" s="18">
        <v>20500000</v>
      </c>
      <c r="L5" s="6"/>
      <c r="N5" s="7"/>
      <c r="O5" s="7"/>
    </row>
    <row r="6" spans="1:15" ht="9.75" customHeight="1">
      <c r="A6" s="31" t="s">
        <v>27</v>
      </c>
      <c r="B6" s="32">
        <v>9099649</v>
      </c>
      <c r="C6" s="32">
        <v>7100800</v>
      </c>
      <c r="D6" s="32">
        <v>7875919</v>
      </c>
      <c r="E6" s="45">
        <v>7250000</v>
      </c>
      <c r="F6" s="47">
        <v>7400000</v>
      </c>
      <c r="G6" s="47">
        <v>7100000</v>
      </c>
      <c r="H6" s="23">
        <v>7900000</v>
      </c>
      <c r="I6" s="16">
        <v>7875919</v>
      </c>
      <c r="J6" s="17"/>
      <c r="K6" s="18">
        <v>7100000</v>
      </c>
      <c r="L6" s="6"/>
      <c r="N6" s="7"/>
      <c r="O6" s="7"/>
    </row>
    <row r="7" spans="1:15" ht="9.75" customHeight="1">
      <c r="A7" s="56" t="s">
        <v>28</v>
      </c>
      <c r="B7" s="59">
        <f aca="true" t="shared" si="1" ref="B7:J7">SUM(B8:B11)</f>
        <v>4848986</v>
      </c>
      <c r="C7" s="59">
        <f t="shared" si="1"/>
        <v>5037437</v>
      </c>
      <c r="D7" s="59">
        <f t="shared" si="1"/>
        <v>5337266</v>
      </c>
      <c r="E7" s="61">
        <f t="shared" si="1"/>
        <v>7929270.869999999</v>
      </c>
      <c r="F7" s="61">
        <f>SUM(F8:F11)</f>
        <v>7897105</v>
      </c>
      <c r="G7" s="61">
        <f t="shared" si="1"/>
        <v>7566000</v>
      </c>
      <c r="H7" s="22">
        <f t="shared" si="1"/>
        <v>5938447</v>
      </c>
      <c r="I7" s="9">
        <f t="shared" si="1"/>
        <v>5536275</v>
      </c>
      <c r="J7" s="9">
        <f t="shared" si="1"/>
        <v>0</v>
      </c>
      <c r="K7" s="6"/>
      <c r="L7" s="6"/>
      <c r="N7" s="7"/>
      <c r="O7" s="7"/>
    </row>
    <row r="8" spans="1:15" ht="9.75" customHeight="1">
      <c r="A8" s="31" t="s">
        <v>29</v>
      </c>
      <c r="B8" s="32">
        <v>3814762</v>
      </c>
      <c r="C8" s="32">
        <v>3850000</v>
      </c>
      <c r="D8" s="32">
        <v>3699341</v>
      </c>
      <c r="E8" s="45">
        <v>6100000</v>
      </c>
      <c r="F8" s="47">
        <v>6100000</v>
      </c>
      <c r="G8" s="47">
        <v>5600000</v>
      </c>
      <c r="H8" s="23">
        <v>4310500</v>
      </c>
      <c r="I8" s="16">
        <v>3890500</v>
      </c>
      <c r="J8" s="17"/>
      <c r="K8" s="15">
        <v>5600000</v>
      </c>
      <c r="L8" s="6"/>
      <c r="N8" s="7"/>
      <c r="O8" s="7"/>
    </row>
    <row r="9" spans="1:15" ht="9.75" customHeight="1">
      <c r="A9" s="31" t="s">
        <v>30</v>
      </c>
      <c r="B9" s="32">
        <v>593407</v>
      </c>
      <c r="C9" s="32">
        <v>629289</v>
      </c>
      <c r="D9" s="32">
        <v>970000</v>
      </c>
      <c r="E9" s="45">
        <v>1100000</v>
      </c>
      <c r="F9" s="47">
        <v>1100000</v>
      </c>
      <c r="G9" s="47">
        <v>1150000</v>
      </c>
      <c r="H9" s="23">
        <v>968000</v>
      </c>
      <c r="I9" s="16">
        <v>970000</v>
      </c>
      <c r="J9" s="17"/>
      <c r="K9" s="15">
        <v>1150000</v>
      </c>
      <c r="L9" s="6"/>
      <c r="N9" s="7"/>
      <c r="O9" s="7"/>
    </row>
    <row r="10" spans="1:15" ht="9.75" customHeight="1">
      <c r="A10" s="31" t="s">
        <v>31</v>
      </c>
      <c r="B10" s="32">
        <v>440817</v>
      </c>
      <c r="C10" s="32">
        <v>460750</v>
      </c>
      <c r="D10" s="32">
        <v>575775</v>
      </c>
      <c r="E10" s="45">
        <v>653170.94</v>
      </c>
      <c r="F10" s="45">
        <v>647105</v>
      </c>
      <c r="G10" s="47">
        <f>SUM('[1]Rohtabelle Oktober 14'!$R$12:$R$14)</f>
        <v>816000</v>
      </c>
      <c r="H10" s="23">
        <v>559947</v>
      </c>
      <c r="I10" s="16">
        <v>575775</v>
      </c>
      <c r="J10" s="17"/>
      <c r="K10" s="10">
        <f>SUM('[1]Rohtabelle Oktober 14'!$R$12:$R$14)</f>
        <v>816000</v>
      </c>
      <c r="L10" s="6"/>
      <c r="N10" s="7"/>
      <c r="O10" s="7"/>
    </row>
    <row r="11" spans="1:15" ht="9.75" customHeight="1">
      <c r="A11" s="31" t="s">
        <v>32</v>
      </c>
      <c r="B11" s="32">
        <v>0</v>
      </c>
      <c r="C11" s="32">
        <v>97398</v>
      </c>
      <c r="D11" s="32">
        <v>92150</v>
      </c>
      <c r="E11" s="45">
        <v>76099.93</v>
      </c>
      <c r="F11" s="47">
        <v>50000</v>
      </c>
      <c r="G11" s="47">
        <v>0</v>
      </c>
      <c r="H11" s="23">
        <v>100000</v>
      </c>
      <c r="I11" s="16">
        <v>100000</v>
      </c>
      <c r="J11" s="17"/>
      <c r="K11" s="15">
        <v>0</v>
      </c>
      <c r="L11" s="6"/>
      <c r="N11" s="7"/>
      <c r="O11" s="7"/>
    </row>
    <row r="12" spans="1:15" ht="9.75" customHeight="1">
      <c r="A12" s="56" t="s">
        <v>33</v>
      </c>
      <c r="B12" s="59">
        <f aca="true" t="shared" si="2" ref="B12:H12">SUM(B13:B20)</f>
        <v>9507181</v>
      </c>
      <c r="C12" s="59">
        <f t="shared" si="2"/>
        <v>7679796</v>
      </c>
      <c r="D12" s="59">
        <f t="shared" si="2"/>
        <v>5824581</v>
      </c>
      <c r="E12" s="61">
        <f>SUM(E13:E20)</f>
        <v>7133714.9399999995</v>
      </c>
      <c r="F12" s="61">
        <f>SUM(F13:F20)</f>
        <v>7653217</v>
      </c>
      <c r="G12" s="61">
        <f>SUM(G13:G20)</f>
        <v>7981200</v>
      </c>
      <c r="H12" s="22">
        <f t="shared" si="2"/>
        <v>6695269</v>
      </c>
      <c r="I12" s="9">
        <f>SUM(I13:I21)</f>
        <v>7173558</v>
      </c>
      <c r="J12" s="9">
        <f>SUM(J13:J21)</f>
        <v>7133895</v>
      </c>
      <c r="K12" s="6"/>
      <c r="L12" s="6"/>
      <c r="N12" s="7"/>
      <c r="O12" s="7"/>
    </row>
    <row r="13" spans="1:15" ht="9.75" customHeight="1">
      <c r="A13" s="31" t="s">
        <v>34</v>
      </c>
      <c r="B13" s="32">
        <v>1811557</v>
      </c>
      <c r="C13" s="32">
        <v>1995800</v>
      </c>
      <c r="D13" s="32">
        <v>599839</v>
      </c>
      <c r="E13" s="45">
        <v>724000</v>
      </c>
      <c r="F13" s="47">
        <v>724000</v>
      </c>
      <c r="G13" s="47">
        <v>775000</v>
      </c>
      <c r="H13" s="15">
        <v>886623</v>
      </c>
      <c r="I13" s="10">
        <v>840780</v>
      </c>
      <c r="J13" s="10">
        <v>847450</v>
      </c>
      <c r="K13" s="6"/>
      <c r="L13" s="6"/>
      <c r="N13" s="7"/>
      <c r="O13" s="7"/>
    </row>
    <row r="14" spans="1:15" ht="9.75" customHeight="1">
      <c r="A14" s="31" t="s">
        <v>40</v>
      </c>
      <c r="B14" s="32"/>
      <c r="C14" s="32"/>
      <c r="D14" s="32">
        <v>208105</v>
      </c>
      <c r="E14" s="45">
        <v>200000</v>
      </c>
      <c r="F14" s="47">
        <v>200000</v>
      </c>
      <c r="G14" s="47">
        <v>230000</v>
      </c>
      <c r="H14" s="15">
        <v>250000</v>
      </c>
      <c r="I14" s="10">
        <v>250000</v>
      </c>
      <c r="J14" s="10">
        <v>384523</v>
      </c>
      <c r="K14" s="6"/>
      <c r="L14" s="6"/>
      <c r="N14" s="7"/>
      <c r="O14" s="7"/>
    </row>
    <row r="15" spans="1:15" ht="9.75" customHeight="1">
      <c r="A15" s="31" t="s">
        <v>35</v>
      </c>
      <c r="B15" s="32">
        <v>2119312</v>
      </c>
      <c r="C15" s="32">
        <v>2225000</v>
      </c>
      <c r="D15" s="32">
        <v>2121839</v>
      </c>
      <c r="E15" s="45">
        <v>2267213.3</v>
      </c>
      <c r="F15" s="47">
        <v>2063273</v>
      </c>
      <c r="G15" s="47">
        <v>2250000</v>
      </c>
      <c r="H15" s="15">
        <v>2327500</v>
      </c>
      <c r="I15" s="10">
        <v>2330000</v>
      </c>
      <c r="J15" s="10">
        <v>2326000</v>
      </c>
      <c r="K15" s="6"/>
      <c r="L15" s="6"/>
      <c r="N15" s="7"/>
      <c r="O15" s="7"/>
    </row>
    <row r="16" spans="1:15" ht="9.75" customHeight="1">
      <c r="A16" s="31" t="s">
        <v>36</v>
      </c>
      <c r="B16" s="32">
        <v>423862</v>
      </c>
      <c r="C16" s="32">
        <v>452000</v>
      </c>
      <c r="D16" s="32">
        <v>466788</v>
      </c>
      <c r="E16" s="45">
        <v>298924.05</v>
      </c>
      <c r="F16" s="47">
        <v>265194</v>
      </c>
      <c r="G16" s="47">
        <f>315000+30000</f>
        <v>345000</v>
      </c>
      <c r="H16" s="15">
        <v>369166</v>
      </c>
      <c r="I16" s="10">
        <v>545000</v>
      </c>
      <c r="J16" s="10">
        <v>545562</v>
      </c>
      <c r="K16" s="6"/>
      <c r="L16" s="6"/>
      <c r="N16" s="7"/>
      <c r="O16" s="7"/>
    </row>
    <row r="17" spans="1:15" ht="9.75" customHeight="1">
      <c r="A17" s="31" t="s">
        <v>37</v>
      </c>
      <c r="B17" s="32">
        <v>593407</v>
      </c>
      <c r="C17" s="32">
        <v>630000</v>
      </c>
      <c r="D17" s="32">
        <v>578750</v>
      </c>
      <c r="E17" s="45">
        <v>573250</v>
      </c>
      <c r="F17" s="47">
        <v>573500</v>
      </c>
      <c r="G17" s="47">
        <v>570000</v>
      </c>
      <c r="H17" s="15">
        <v>613250</v>
      </c>
      <c r="I17" s="10">
        <v>653750</v>
      </c>
      <c r="J17" s="10">
        <v>578750</v>
      </c>
      <c r="K17" s="6"/>
      <c r="L17" s="6"/>
      <c r="N17" s="7"/>
      <c r="O17" s="7"/>
    </row>
    <row r="18" spans="1:15" ht="9.75" customHeight="1">
      <c r="A18" s="31" t="s">
        <v>38</v>
      </c>
      <c r="B18" s="32">
        <v>362500</v>
      </c>
      <c r="C18" s="32">
        <v>330578</v>
      </c>
      <c r="D18" s="32">
        <v>361650</v>
      </c>
      <c r="E18" s="45">
        <v>420000</v>
      </c>
      <c r="F18" s="47">
        <v>440000</v>
      </c>
      <c r="G18" s="47">
        <v>480000</v>
      </c>
      <c r="H18" s="15">
        <v>382110</v>
      </c>
      <c r="I18" s="10">
        <v>367568</v>
      </c>
      <c r="J18" s="10">
        <v>361650</v>
      </c>
      <c r="K18" s="6"/>
      <c r="L18" s="6"/>
      <c r="N18" s="7"/>
      <c r="O18" s="7"/>
    </row>
    <row r="19" spans="1:15" ht="9.75" customHeight="1">
      <c r="A19" s="31" t="s">
        <v>39</v>
      </c>
      <c r="B19" s="32">
        <v>423862</v>
      </c>
      <c r="C19" s="32">
        <v>425000</v>
      </c>
      <c r="D19" s="32">
        <v>424068</v>
      </c>
      <c r="E19" s="45">
        <v>400000</v>
      </c>
      <c r="F19" s="47">
        <v>400000</v>
      </c>
      <c r="G19" s="47">
        <v>415000</v>
      </c>
      <c r="H19" s="15">
        <v>420000</v>
      </c>
      <c r="I19" s="10">
        <v>472460</v>
      </c>
      <c r="J19" s="10">
        <v>479960</v>
      </c>
      <c r="K19" s="6"/>
      <c r="L19" s="6"/>
      <c r="N19" s="7"/>
      <c r="O19" s="7"/>
    </row>
    <row r="20" spans="1:15" ht="9.75" customHeight="1">
      <c r="A20" s="31" t="s">
        <v>41</v>
      </c>
      <c r="B20" s="32">
        <v>3772681</v>
      </c>
      <c r="C20" s="32">
        <v>1621418</v>
      </c>
      <c r="D20" s="32">
        <v>1063542</v>
      </c>
      <c r="E20" s="45">
        <v>2250327.59</v>
      </c>
      <c r="F20" s="47">
        <v>2987250</v>
      </c>
      <c r="G20" s="47">
        <f>1948500+967700</f>
        <v>2916200</v>
      </c>
      <c r="H20" s="15">
        <v>1446620</v>
      </c>
      <c r="I20" s="10">
        <v>1430000</v>
      </c>
      <c r="J20" s="10">
        <v>1360000</v>
      </c>
      <c r="K20" s="6"/>
      <c r="L20" s="6"/>
      <c r="N20" s="7"/>
      <c r="O20" s="7"/>
    </row>
    <row r="21" spans="1:15" ht="9.75" customHeight="1">
      <c r="A21" s="36" t="s">
        <v>42</v>
      </c>
      <c r="B21" s="37"/>
      <c r="C21" s="37"/>
      <c r="D21" s="37">
        <v>224588</v>
      </c>
      <c r="E21" s="46">
        <v>320000</v>
      </c>
      <c r="F21" s="46">
        <v>320000</v>
      </c>
      <c r="G21" s="44">
        <v>320000</v>
      </c>
      <c r="H21" s="15">
        <v>284000</v>
      </c>
      <c r="I21" s="10">
        <v>284000</v>
      </c>
      <c r="J21" s="10">
        <v>250000</v>
      </c>
      <c r="K21" s="6"/>
      <c r="L21" s="6"/>
      <c r="N21" s="7"/>
      <c r="O21" s="7"/>
    </row>
    <row r="22" spans="1:15" ht="9.75" customHeight="1">
      <c r="A22" s="31" t="s">
        <v>43</v>
      </c>
      <c r="B22" s="32">
        <v>3113383</v>
      </c>
      <c r="C22" s="32">
        <v>3286558</v>
      </c>
      <c r="D22" s="32">
        <v>3273455</v>
      </c>
      <c r="E22" s="45">
        <v>2580000</v>
      </c>
      <c r="F22" s="45">
        <v>2580000</v>
      </c>
      <c r="G22" s="47">
        <v>2580000</v>
      </c>
      <c r="H22" s="22">
        <v>3168500</v>
      </c>
      <c r="I22" s="9">
        <v>3173730</v>
      </c>
      <c r="J22" s="9">
        <v>3273455</v>
      </c>
      <c r="K22" s="6"/>
      <c r="L22" s="6"/>
      <c r="N22" s="7"/>
      <c r="O22" s="7"/>
    </row>
    <row r="23" spans="1:15" ht="9.75" customHeight="1">
      <c r="A23" s="31" t="s">
        <v>9</v>
      </c>
      <c r="B23" s="32">
        <v>2951921</v>
      </c>
      <c r="C23" s="32">
        <v>2953200</v>
      </c>
      <c r="D23" s="32">
        <v>3741570</v>
      </c>
      <c r="E23" s="45">
        <v>4080000</v>
      </c>
      <c r="F23" s="45">
        <v>4080000</v>
      </c>
      <c r="G23" s="47">
        <v>4080000</v>
      </c>
      <c r="H23" s="22">
        <v>4164590</v>
      </c>
      <c r="I23" s="9">
        <v>3756090</v>
      </c>
      <c r="J23" s="9">
        <v>3741570</v>
      </c>
      <c r="K23" s="6"/>
      <c r="L23" s="6"/>
      <c r="N23" s="7"/>
      <c r="O23" s="7"/>
    </row>
    <row r="24" spans="1:15" ht="9.75" customHeight="1">
      <c r="A24" s="31" t="s">
        <v>2</v>
      </c>
      <c r="B24" s="32">
        <v>2734250</v>
      </c>
      <c r="C24" s="32">
        <v>2701141</v>
      </c>
      <c r="D24" s="32">
        <v>2736783</v>
      </c>
      <c r="E24" s="45">
        <v>2620000</v>
      </c>
      <c r="F24" s="45">
        <v>2620000</v>
      </c>
      <c r="G24" s="47">
        <v>2647500</v>
      </c>
      <c r="H24" s="22">
        <v>2778410</v>
      </c>
      <c r="I24" s="9">
        <v>2778410</v>
      </c>
      <c r="J24" s="9">
        <v>2736783</v>
      </c>
      <c r="K24" s="6"/>
      <c r="L24" s="6"/>
      <c r="N24" s="7"/>
      <c r="O24" s="7"/>
    </row>
    <row r="25" spans="1:15" ht="9.75" customHeight="1">
      <c r="A25" s="31" t="s">
        <v>0</v>
      </c>
      <c r="B25" s="32"/>
      <c r="C25" s="32"/>
      <c r="D25" s="32"/>
      <c r="E25" s="45">
        <v>3040000</v>
      </c>
      <c r="F25" s="45">
        <v>3003619</v>
      </c>
      <c r="G25" s="47">
        <v>3095000</v>
      </c>
      <c r="H25" s="22"/>
      <c r="I25" s="9"/>
      <c r="J25" s="9"/>
      <c r="K25" s="6"/>
      <c r="L25" s="6"/>
      <c r="N25" s="7"/>
      <c r="O25" s="7"/>
    </row>
    <row r="26" spans="1:15" ht="9.75" customHeight="1">
      <c r="A26" s="33" t="s">
        <v>1</v>
      </c>
      <c r="B26" s="32">
        <v>500000</v>
      </c>
      <c r="C26" s="32">
        <v>922424</v>
      </c>
      <c r="D26" s="32"/>
      <c r="E26" s="47"/>
      <c r="F26" s="47">
        <v>250000</v>
      </c>
      <c r="G26" s="47">
        <v>2065000</v>
      </c>
      <c r="H26" s="15"/>
      <c r="I26" s="10"/>
      <c r="J26" s="10">
        <v>200000</v>
      </c>
      <c r="K26" s="6"/>
      <c r="L26" s="6"/>
      <c r="N26" s="7"/>
      <c r="O26" s="7"/>
    </row>
    <row r="27" spans="1:15" s="1" customFormat="1" ht="9.75" customHeight="1">
      <c r="A27" s="56" t="s">
        <v>45</v>
      </c>
      <c r="B27" s="59"/>
      <c r="C27" s="59"/>
      <c r="D27" s="59"/>
      <c r="E27" s="60">
        <v>599867</v>
      </c>
      <c r="F27" s="60">
        <f>SUM(F28:F32)</f>
        <v>1509920</v>
      </c>
      <c r="G27" s="60">
        <f>SUM(G28:G32)</f>
        <v>3350000</v>
      </c>
      <c r="H27" s="22"/>
      <c r="I27" s="9"/>
      <c r="J27" s="9"/>
      <c r="K27" s="11"/>
      <c r="L27" s="11"/>
      <c r="N27" s="19"/>
      <c r="O27" s="19"/>
    </row>
    <row r="28" spans="1:15" s="4" customFormat="1" ht="9.75" customHeight="1">
      <c r="A28" s="31" t="s">
        <v>3</v>
      </c>
      <c r="B28" s="32"/>
      <c r="C28" s="32"/>
      <c r="D28" s="32"/>
      <c r="E28" s="45">
        <v>265000</v>
      </c>
      <c r="F28" s="47">
        <v>1130367</v>
      </c>
      <c r="G28" s="47">
        <v>2150000</v>
      </c>
      <c r="H28" s="15"/>
      <c r="I28" s="10"/>
      <c r="J28" s="10"/>
      <c r="K28" s="14"/>
      <c r="L28" s="14"/>
      <c r="N28" s="21"/>
      <c r="O28" s="21"/>
    </row>
    <row r="29" spans="1:15" s="4" customFormat="1" ht="9.75" customHeight="1">
      <c r="A29" s="31" t="s">
        <v>29</v>
      </c>
      <c r="B29" s="32"/>
      <c r="C29" s="32"/>
      <c r="D29" s="32"/>
      <c r="E29" s="45">
        <v>120000</v>
      </c>
      <c r="F29" s="47">
        <v>150000</v>
      </c>
      <c r="G29" s="47">
        <v>750000</v>
      </c>
      <c r="H29" s="15"/>
      <c r="I29" s="10"/>
      <c r="J29" s="10"/>
      <c r="K29" s="14"/>
      <c r="L29" s="14"/>
      <c r="N29" s="21"/>
      <c r="O29" s="21"/>
    </row>
    <row r="30" spans="1:15" s="4" customFormat="1" ht="9.75" customHeight="1">
      <c r="A30" s="31" t="s">
        <v>39</v>
      </c>
      <c r="B30" s="32"/>
      <c r="C30" s="32"/>
      <c r="D30" s="32"/>
      <c r="E30" s="45" t="s">
        <v>19</v>
      </c>
      <c r="F30" s="47">
        <v>50000</v>
      </c>
      <c r="G30" s="47">
        <v>55000</v>
      </c>
      <c r="H30" s="15"/>
      <c r="I30" s="10"/>
      <c r="J30" s="10"/>
      <c r="K30" s="14"/>
      <c r="L30" s="14"/>
      <c r="N30" s="21"/>
      <c r="O30" s="21"/>
    </row>
    <row r="31" spans="1:15" s="4" customFormat="1" ht="9.75" customHeight="1">
      <c r="A31" s="31" t="s">
        <v>4</v>
      </c>
      <c r="B31" s="32"/>
      <c r="C31" s="32"/>
      <c r="D31" s="32"/>
      <c r="E31" s="45">
        <v>140000</v>
      </c>
      <c r="F31" s="47">
        <v>59553</v>
      </c>
      <c r="G31" s="47">
        <v>275000</v>
      </c>
      <c r="H31" s="15"/>
      <c r="I31" s="10"/>
      <c r="J31" s="10"/>
      <c r="K31" s="14"/>
      <c r="L31" s="14"/>
      <c r="N31" s="21"/>
      <c r="O31" s="21"/>
    </row>
    <row r="32" spans="1:15" s="4" customFormat="1" ht="9.75" customHeight="1">
      <c r="A32" s="31" t="s">
        <v>5</v>
      </c>
      <c r="B32" s="32"/>
      <c r="C32" s="32"/>
      <c r="D32" s="32"/>
      <c r="E32" s="45">
        <v>74867</v>
      </c>
      <c r="F32" s="47">
        <v>120000</v>
      </c>
      <c r="G32" s="47">
        <v>120000</v>
      </c>
      <c r="H32" s="15"/>
      <c r="I32" s="10"/>
      <c r="J32" s="10"/>
      <c r="K32" s="14"/>
      <c r="L32" s="14"/>
      <c r="N32" s="21"/>
      <c r="O32" s="21"/>
    </row>
    <row r="33" spans="1:15" s="2" customFormat="1" ht="9.75" customHeight="1">
      <c r="A33" s="56" t="s">
        <v>44</v>
      </c>
      <c r="B33" s="56"/>
      <c r="C33" s="57"/>
      <c r="D33" s="57"/>
      <c r="E33" s="58"/>
      <c r="F33" s="58">
        <v>1066064</v>
      </c>
      <c r="G33" s="58">
        <v>623015</v>
      </c>
      <c r="H33" s="22">
        <v>2861690</v>
      </c>
      <c r="I33" s="9">
        <v>2517530</v>
      </c>
      <c r="J33" s="9">
        <v>2500000</v>
      </c>
      <c r="K33" s="5"/>
      <c r="L33" s="5"/>
      <c r="N33" s="20"/>
      <c r="O33" s="20"/>
    </row>
    <row r="34" spans="1:15" ht="9.75" customHeight="1">
      <c r="A34" s="51" t="s">
        <v>15</v>
      </c>
      <c r="B34" s="52" t="e">
        <f>SUM(#REF!,#REF!)</f>
        <v>#REF!</v>
      </c>
      <c r="C34" s="52" t="e">
        <f>SUM(#REF!,#REF!)</f>
        <v>#REF!</v>
      </c>
      <c r="D34" s="52" t="e">
        <f>SUM(#REF!,#REF!)</f>
        <v>#REF!</v>
      </c>
      <c r="E34" s="53">
        <f>SUM(E4,E7,E12,E21:E25,E27,E33)</f>
        <v>56552852.809999995</v>
      </c>
      <c r="F34" s="53">
        <f>SUM(F4,F7,F12,F21:F25,F26,F27,F33)</f>
        <v>59379925</v>
      </c>
      <c r="G34" s="53">
        <f>G4+G7+G12+G21+G22+G23+G24+G25+G26+G27+G33</f>
        <v>61907715</v>
      </c>
      <c r="H34" s="22" t="e">
        <f>SUM(#REF!,H33)</f>
        <v>#REF!</v>
      </c>
      <c r="I34" s="9" t="e">
        <f>SUM(#REF!,I33)</f>
        <v>#REF!</v>
      </c>
      <c r="J34" s="9" t="e">
        <f>SUM(#REF!,J33)</f>
        <v>#REF!</v>
      </c>
      <c r="K34" s="6"/>
      <c r="L34" s="6"/>
      <c r="N34" s="7"/>
      <c r="O34" s="7"/>
    </row>
    <row r="35" spans="1:15" ht="9.75" customHeight="1">
      <c r="A35" s="24"/>
      <c r="B35" s="24"/>
      <c r="C35" s="25"/>
      <c r="D35" s="25"/>
      <c r="E35" s="48"/>
      <c r="F35" s="48"/>
      <c r="G35" s="48"/>
      <c r="H35" s="13"/>
      <c r="I35" s="13"/>
      <c r="J35" s="6"/>
      <c r="K35" s="6"/>
      <c r="L35" s="6"/>
      <c r="N35" s="7"/>
      <c r="O35" s="7"/>
    </row>
    <row r="36" spans="1:15" ht="9.75" customHeight="1">
      <c r="A36" s="38" t="s">
        <v>7</v>
      </c>
      <c r="B36" s="24"/>
      <c r="C36" s="25"/>
      <c r="D36" s="25"/>
      <c r="E36" s="48"/>
      <c r="F36" s="48"/>
      <c r="G36" s="48"/>
      <c r="H36" s="12"/>
      <c r="I36" s="12"/>
      <c r="J36" s="6"/>
      <c r="K36" s="6"/>
      <c r="L36" s="6"/>
      <c r="N36" s="7"/>
      <c r="O36" s="7"/>
    </row>
    <row r="37" spans="1:15" ht="9.75" customHeight="1">
      <c r="A37" s="38" t="s">
        <v>10</v>
      </c>
      <c r="B37" s="24"/>
      <c r="C37" s="25"/>
      <c r="D37" s="25"/>
      <c r="E37" s="48"/>
      <c r="F37" s="48"/>
      <c r="G37" s="48"/>
      <c r="H37" s="12"/>
      <c r="I37" s="12"/>
      <c r="J37" s="6"/>
      <c r="K37" s="6"/>
      <c r="L37" s="6"/>
      <c r="N37" s="7"/>
      <c r="O37" s="7"/>
    </row>
    <row r="38" spans="1:15" ht="9.75" customHeight="1">
      <c r="A38" s="38" t="s">
        <v>8</v>
      </c>
      <c r="B38" s="25"/>
      <c r="C38" s="24"/>
      <c r="D38" s="24"/>
      <c r="E38" s="48"/>
      <c r="F38" s="48"/>
      <c r="G38" s="48"/>
      <c r="H38" s="6"/>
      <c r="I38" s="6"/>
      <c r="J38" s="6"/>
      <c r="K38" s="6"/>
      <c r="L38" s="6"/>
      <c r="N38" s="7"/>
      <c r="O38" s="7"/>
    </row>
    <row r="39" spans="1:12" ht="9.75" customHeight="1">
      <c r="A39" s="39" t="s">
        <v>6</v>
      </c>
      <c r="B39" s="6"/>
      <c r="C39" s="12"/>
      <c r="D39" s="12"/>
      <c r="E39" s="49"/>
      <c r="F39" s="49"/>
      <c r="G39" s="49"/>
      <c r="H39" s="12"/>
      <c r="I39" s="12"/>
      <c r="J39" s="6"/>
      <c r="K39" s="6"/>
      <c r="L39" s="6"/>
    </row>
    <row r="40" spans="1:12" ht="12">
      <c r="A40" s="6"/>
      <c r="B40" s="6"/>
      <c r="C40" s="12"/>
      <c r="D40" s="12"/>
      <c r="E40" s="49"/>
      <c r="F40" s="49"/>
      <c r="G40" s="49"/>
      <c r="H40" s="12"/>
      <c r="I40" s="12"/>
      <c r="J40" s="6"/>
      <c r="K40" s="6"/>
      <c r="L40" s="6"/>
    </row>
    <row r="41" spans="1:12" ht="12">
      <c r="A41" s="6"/>
      <c r="B41" s="6"/>
      <c r="C41" s="12"/>
      <c r="D41" s="12"/>
      <c r="E41" s="49"/>
      <c r="F41" s="49"/>
      <c r="G41" s="49"/>
      <c r="H41" s="12"/>
      <c r="I41" s="12"/>
      <c r="J41" s="6"/>
      <c r="K41" s="6"/>
      <c r="L41" s="6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7"/>
  <headerFooter alignWithMargins="0">
    <oddFooter>&amp;L&amp;F&amp;C&amp;A&amp;R&amp;D</oddFooter>
  </headerFooter>
  <ignoredErrors>
    <ignoredError sqref="E4 E12:F12 F27:G27" formulaRange="1"/>
    <ignoredError sqref="E34" emptyCellReference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Bundesamt für Landwirtschaft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Sektion Informatik</dc:creator>
  <cp:keywords/>
  <dc:description/>
  <cp:lastModifiedBy>Gandalf Foobar</cp:lastModifiedBy>
  <cp:lastPrinted>2014-05-20T05:41:34Z</cp:lastPrinted>
  <dcterms:created xsi:type="dcterms:W3CDTF">2001-04-17T09:20:45Z</dcterms:created>
  <dcterms:modified xsi:type="dcterms:W3CDTF">2015-10-23T12:11:54Z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COO.2101.101.7.368822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032.1-00001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1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19.06.2015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*COO.2101.101.7.368822*</vt:lpwstr>
  </property>
  <property fmtid="{D5CDD505-2E9C-101B-9397-08002B2CF9AE}" pid="21" name="FSC#COOELAK@1.1001:RefBarCode">
    <vt:lpwstr>*COO.2101.101.4.368814*</vt:lpwstr>
  </property>
  <property fmtid="{D5CDD505-2E9C-101B-9397-08002B2CF9AE}" pid="22" name="FSC#COOELAK@1.1001:FileRefBarCode">
    <vt:lpwstr>*032.1-00001*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Alessandro Rossi</vt:lpwstr>
  </property>
  <property fmtid="{D5CDD505-2E9C-101B-9397-08002B2CF9AE}" pid="25" name="FSC#EVDCFG@15.1400:FileRespOrg">
    <vt:lpwstr/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+41 58 463 94 85</vt:lpwstr>
  </property>
  <property fmtid="{D5CDD505-2E9C-101B-9397-08002B2CF9AE}" pid="31" name="FSC#EVDCFG@15.1400:FileRespEmail">
    <vt:lpwstr>alessandro.rossi@blw.admin.ch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AB15_Produktion_und_Absatz_Tabellenanhang_Tab26-31_d</vt:lpwstr>
  </property>
  <property fmtid="{D5CDD505-2E9C-101B-9397-08002B2CF9AE}" pid="35" name="FSC#EVDCFG@15.1400:Dossierref">
    <vt:lpwstr>032.1-00001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ros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Mattenhofstrasse 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5</vt:lpwstr>
  </property>
  <property fmtid="{D5CDD505-2E9C-101B-9397-08002B2CF9AE}" pid="84" name="FSC#EVDCFG@15.1400:ActualVersionCreatedAt">
    <vt:lpwstr>2015-09-04T15:44:10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Rossi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032.1-00001/00006/00001/00001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