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f\"/>
    </mc:Choice>
  </mc:AlternateContent>
  <bookViews>
    <workbookView xWindow="9495" yWindow="45" windowWidth="9735" windowHeight="9990" tabRatio="805"/>
  </bookViews>
  <sheets>
    <sheet name="Alter" sheetId="16" r:id="rId1"/>
  </sheets>
  <calcPr calcId="152511"/>
</workbook>
</file>

<file path=xl/calcChain.xml><?xml version="1.0" encoding="utf-8"?>
<calcChain xmlns="http://schemas.openxmlformats.org/spreadsheetml/2006/main">
  <c r="K5" i="16" l="1"/>
  <c r="K4" i="16"/>
  <c r="J5" i="16"/>
  <c r="J4" i="16"/>
  <c r="I6" i="16"/>
  <c r="I5" i="16"/>
  <c r="I4" i="16"/>
  <c r="H5" i="16"/>
  <c r="H6" i="16"/>
  <c r="H4" i="16"/>
  <c r="G5" i="16"/>
  <c r="G4" i="16"/>
  <c r="F5" i="16"/>
  <c r="F4" i="16"/>
  <c r="E5" i="16"/>
  <c r="E4" i="16"/>
  <c r="D5" i="16"/>
  <c r="D4" i="16"/>
  <c r="C5" i="16"/>
  <c r="C4" i="16"/>
  <c r="B5" i="16"/>
  <c r="B4" i="16"/>
</calcChain>
</file>

<file path=xl/sharedStrings.xml><?xml version="1.0" encoding="utf-8"?>
<sst xmlns="http://schemas.openxmlformats.org/spreadsheetml/2006/main" count="20" uniqueCount="12">
  <si>
    <t>Age des personnes actives</t>
  </si>
  <si>
    <t>Autres employés</t>
  </si>
  <si>
    <t>Employés agricoles</t>
  </si>
  <si>
    <t>Autres indépendants</t>
  </si>
  <si>
    <t>Artisans</t>
  </si>
  <si>
    <t>Agriculteurs/paysannes</t>
  </si>
  <si>
    <t>Femmes</t>
  </si>
  <si>
    <t>Hommes</t>
  </si>
  <si>
    <t>15-39 ans</t>
  </si>
  <si>
    <t>40-64 ans</t>
  </si>
  <si>
    <t>65+ ans</t>
  </si>
  <si>
    <t>Source: OFS (ESPA 2014, données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</si>
</sst>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0"/>
  </numFmts>
  <fonts count="8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readingOrder="1"/>
    </xf>
    <xf numFmtId="1" fontId="2" fillId="0" borderId="0" xfId="0" applyNumberFormat="1" applyFont="1"/>
    <xf numFmtId="0" fontId="2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49" fontId="5" fillId="3" borderId="0" xfId="0" applyNumberFormat="1" applyFont="1" applyFill="1"/>
    <xf numFmtId="164" fontId="5" fillId="3" borderId="0" xfId="0" applyNumberFormat="1" applyFont="1" applyFill="1" applyAlignment="1">
      <alignment horizontal="right"/>
    </xf>
    <xf numFmtId="49" fontId="5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J28" sqref="J28"/>
    </sheetView>
  </sheetViews>
  <sheetFormatPr baseColWidth="10" defaultRowHeight="12.75" x14ac:dyDescent="0.2"/>
  <cols>
    <col min="1" max="1" width="12.5703125" customWidth="1"/>
    <col min="2" max="2" width="12.28515625" customWidth="1"/>
    <col min="3" max="4" width="11.28515625" customWidth="1"/>
    <col min="5" max="5" width="12.42578125" customWidth="1"/>
    <col min="6" max="6" width="10.7109375" customWidth="1"/>
    <col min="7" max="7" width="10.85546875" customWidth="1"/>
    <col min="8" max="8" width="10.140625" customWidth="1"/>
    <col min="9" max="9" width="10.42578125" customWidth="1"/>
    <col min="10" max="10" width="11" customWidth="1"/>
    <col min="11" max="11" width="10.85546875" customWidth="1"/>
  </cols>
  <sheetData>
    <row r="1" spans="1:11" s="3" customFormat="1" ht="12.95" customHeight="1" x14ac:dyDescent="0.2">
      <c r="A1" s="4" t="s">
        <v>0</v>
      </c>
    </row>
    <row r="2" spans="1:11" s="5" customFormat="1" ht="9.9499999999999993" customHeight="1" x14ac:dyDescent="0.2">
      <c r="A2" s="9"/>
      <c r="B2" s="16" t="s">
        <v>1</v>
      </c>
      <c r="C2" s="17"/>
      <c r="D2" s="17" t="s">
        <v>2</v>
      </c>
      <c r="E2" s="17"/>
      <c r="F2" s="17" t="s">
        <v>3</v>
      </c>
      <c r="G2" s="17"/>
      <c r="H2" s="17" t="s">
        <v>4</v>
      </c>
      <c r="I2" s="17"/>
      <c r="J2" s="17" t="s">
        <v>5</v>
      </c>
      <c r="K2" s="17"/>
    </row>
    <row r="3" spans="1:11" s="5" customFormat="1" ht="9.9499999999999993" customHeight="1" x14ac:dyDescent="0.2">
      <c r="A3" s="10"/>
      <c r="B3" s="15" t="s">
        <v>6</v>
      </c>
      <c r="C3" s="15" t="s">
        <v>7</v>
      </c>
      <c r="D3" s="15" t="s">
        <v>6</v>
      </c>
      <c r="E3" s="15" t="s">
        <v>7</v>
      </c>
      <c r="F3" s="15" t="s">
        <v>6</v>
      </c>
      <c r="G3" s="15" t="s">
        <v>7</v>
      </c>
      <c r="H3" s="15" t="s">
        <v>6</v>
      </c>
      <c r="I3" s="15" t="s">
        <v>7</v>
      </c>
      <c r="J3" s="15" t="s">
        <v>6</v>
      </c>
      <c r="K3" s="15" t="s">
        <v>7</v>
      </c>
    </row>
    <row r="4" spans="1:11" s="5" customFormat="1" ht="9.9499999999999993" customHeight="1" x14ac:dyDescent="0.2">
      <c r="A4" s="11" t="s">
        <v>8</v>
      </c>
      <c r="B4" s="12">
        <f>38459+350133+408529</f>
        <v>797121</v>
      </c>
      <c r="C4" s="12">
        <f>19594+350768+456568</f>
        <v>826930</v>
      </c>
      <c r="D4" s="12">
        <f>27+685+1255</f>
        <v>1967</v>
      </c>
      <c r="E4" s="12">
        <f>821+3208+1580</f>
        <v>5609</v>
      </c>
      <c r="F4" s="12">
        <f>1710+9414+33130</f>
        <v>44254</v>
      </c>
      <c r="G4" s="12">
        <f>1302+14259+30380</f>
        <v>45941</v>
      </c>
      <c r="H4" s="12">
        <f>2730+2629</f>
        <v>5359</v>
      </c>
      <c r="I4" s="12">
        <f>1151+10142+20305</f>
        <v>31598</v>
      </c>
      <c r="J4" s="12">
        <f>779+1982+4881</f>
        <v>7642</v>
      </c>
      <c r="K4" s="12">
        <f>1304+5966+10633</f>
        <v>17903</v>
      </c>
    </row>
    <row r="5" spans="1:11" s="5" customFormat="1" ht="9.9499999999999993" customHeight="1" x14ac:dyDescent="0.2">
      <c r="A5" s="11" t="s">
        <v>9</v>
      </c>
      <c r="B5" s="12">
        <f>445095+377258+93419</f>
        <v>915772</v>
      </c>
      <c r="C5" s="12">
        <f>492448+414018+105687</f>
        <v>1012153</v>
      </c>
      <c r="D5" s="12">
        <f>1146+1414+435</f>
        <v>2995</v>
      </c>
      <c r="E5" s="12">
        <f>1927+1777+590</f>
        <v>4294</v>
      </c>
      <c r="F5" s="12">
        <f>59748+60224+20777</f>
        <v>140749</v>
      </c>
      <c r="G5" s="12">
        <f>52026+59445+26736</f>
        <v>138207</v>
      </c>
      <c r="H5" s="12">
        <f>4996+4652+969</f>
        <v>10617</v>
      </c>
      <c r="I5" s="12">
        <f>32356+38871+12279</f>
        <v>83506</v>
      </c>
      <c r="J5" s="12">
        <f>7723+9911+3140</f>
        <v>20774</v>
      </c>
      <c r="K5" s="12">
        <f>11013+17722+7753</f>
        <v>36488</v>
      </c>
    </row>
    <row r="6" spans="1:11" s="5" customFormat="1" ht="9.9499999999999993" customHeight="1" x14ac:dyDescent="0.2">
      <c r="A6" s="13" t="s">
        <v>10</v>
      </c>
      <c r="B6" s="14">
        <v>31316</v>
      </c>
      <c r="C6" s="14">
        <v>38649</v>
      </c>
      <c r="D6" s="14">
        <v>666</v>
      </c>
      <c r="E6" s="14">
        <v>1110</v>
      </c>
      <c r="F6" s="14">
        <v>27568</v>
      </c>
      <c r="G6" s="14">
        <v>34659</v>
      </c>
      <c r="H6" s="14">
        <f>1524</f>
        <v>1524</v>
      </c>
      <c r="I6" s="14">
        <f>17636</f>
        <v>17636</v>
      </c>
      <c r="J6" s="14">
        <v>5521</v>
      </c>
      <c r="K6" s="14">
        <v>10071</v>
      </c>
    </row>
    <row r="7" spans="1:11" ht="9.9499999999999993" customHeight="1" x14ac:dyDescent="0.2">
      <c r="A7" s="2"/>
    </row>
    <row r="8" spans="1:11" s="8" customFormat="1" ht="9.9499999999999993" customHeight="1" x14ac:dyDescent="0.15">
      <c r="A8" s="6" t="s">
        <v>11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4" spans="1:11" x14ac:dyDescent="0.2">
      <c r="A14" s="2"/>
    </row>
    <row r="15" spans="1:1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2" spans="1:11" x14ac:dyDescent="0.2">
      <c r="A22" s="2"/>
    </row>
    <row r="23" spans="1:1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x14ac:dyDescent="0.2">
      <c r="A30" s="2"/>
    </row>
    <row r="31" spans="1:1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</row>
    <row r="38" spans="1:11" x14ac:dyDescent="0.2">
      <c r="A38" s="2"/>
    </row>
    <row r="39" spans="1:1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K45" s="1"/>
    </row>
  </sheetData>
  <mergeCells count="5">
    <mergeCell ref="B2:C2"/>
    <mergeCell ref="D2:E2"/>
    <mergeCell ref="F2:G2"/>
    <mergeCell ref="H2:I2"/>
    <mergeCell ref="J2:K2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Alter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2015-04-27T10:56:29Z</cp:lastPrinted>
  <dcterms:created xsi:type="dcterms:W3CDTF">2002-02-08T07:11:55Z</dcterms:created>
  <dcterms:modified xsi:type="dcterms:W3CDTF">2015-11-09T09:50:21Z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COO.2101.101.4.294036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032.1-00001</vt:lpwstr>
  </property>
  <property fmtid="{D5CDD505-2E9C-101B-9397-08002B2CF9AE}" pid="9" name="FSC#COOELAK@1.1001:FileRefYear">
    <vt:lpwstr>2014</vt:lpwstr>
  </property>
  <property fmtid="{D5CDD505-2E9C-101B-9397-08002B2CF9AE}" pid="10" name="FSC#COOELAK@1.1001:FileRefOrdinal">
    <vt:lpwstr>1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Grossenbacher Esther, BLW</vt:lpwstr>
  </property>
  <property fmtid="{D5CDD505-2E9C-101B-9397-08002B2CF9AE}" pid="14" name="FSC#COOELAK@1.1001:OwnerExtension">
    <vt:lpwstr>+41 58 462 26 04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Sozioökonomie und Evaluation  (FBSE / BLW)</vt:lpwstr>
  </property>
  <property fmtid="{D5CDD505-2E9C-101B-9397-08002B2CF9AE}" pid="21" name="FSC#COOELAK@1.1001:CreatedAt">
    <vt:lpwstr>24.03.2015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*COO.2101.101.4.294036*</vt:lpwstr>
  </property>
  <property fmtid="{D5CDD505-2E9C-101B-9397-08002B2CF9AE}" pid="25" name="FSC#COOELAK@1.1001:RefBarCode">
    <vt:lpwstr>*COO.2101.101.3.1929420*</vt:lpwstr>
  </property>
  <property fmtid="{D5CDD505-2E9C-101B-9397-08002B2CF9AE}" pid="26" name="FSC#COOELAK@1.1001:FileRefBarCode">
    <vt:lpwstr>*032.1-00001*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032.1-00001</vt:lpwstr>
  </property>
  <property fmtid="{D5CDD505-2E9C-101B-9397-08002B2CF9AE}" pid="47" name="FSC#EVDCFG@15.1400:FileRespEmail">
    <vt:lpwstr>esther.grossenbacher@blw.admin.ch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Esther Grossenbacher</vt:lpwstr>
  </property>
  <property fmtid="{D5CDD505-2E9C-101B-9397-08002B2CF9AE}" pid="51" name="FSC#EVDCFG@15.1400:FileRespOrg">
    <vt:lpwstr/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mun</vt:lpwstr>
  </property>
  <property fmtid="{D5CDD505-2E9C-101B-9397-08002B2CF9AE}" pid="56" name="FSC#EVDCFG@15.1400:FileRespStreet">
    <vt:lpwstr>Mattenhofstrasse 5</vt:lpwstr>
  </property>
  <property fmtid="{D5CDD505-2E9C-101B-9397-08002B2CF9AE}" pid="57" name="FSC#EVDCFG@15.1400:FileRespTel">
    <vt:lpwstr>+41 58 462 26 04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BLW_AB_2015_SAKE_Arbeits- und Lebensbedingungen_d</vt:lpwstr>
  </property>
  <property fmtid="{D5CDD505-2E9C-101B-9397-08002B2CF9AE}" pid="72" name="FSC#EVDCFG@15.1400:UserFunction">
    <vt:lpwstr/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2015-08-03T11:09:36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Grossenbacher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Esther</vt:lpwstr>
  </property>
  <property fmtid="{D5CDD505-2E9C-101B-9397-08002B2CF9AE}" pid="104" name="FSC#EVDCFG@15.1400:ResponsibleEditorSurname">
    <vt:lpwstr>Grossenbacher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Esther Grossenbacher</vt:lpwstr>
  </property>
  <property fmtid="{D5CDD505-2E9C-101B-9397-08002B2CF9AE}" pid="108" name="FSC#ATSTATECFG@1.1001:AgentPhone">
    <vt:lpwstr>+41 58 462 26 04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032.1-00001/00001/00001/00001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